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Виталий 777\А в работе\А САЙТ ЧЕРТЕЖИ РАСКРУТКА\на новый сайт\чертежи и фото\энциклопедия для самодельщиков\"/>
    </mc:Choice>
  </mc:AlternateContent>
  <bookViews>
    <workbookView xWindow="0" yWindow="30" windowWidth="19035" windowHeight="11250"/>
  </bookViews>
  <sheets>
    <sheet name="Лист2" sheetId="1" r:id="rId1"/>
  </sheets>
  <calcPr calcId="152511"/>
</workbook>
</file>

<file path=xl/calcChain.xml><?xml version="1.0" encoding="utf-8"?>
<calcChain xmlns="http://schemas.openxmlformats.org/spreadsheetml/2006/main">
  <c r="T8" i="1" l="1"/>
  <c r="T6" i="1"/>
  <c r="R12" i="1" l="1"/>
  <c r="O10" i="1" l="1"/>
  <c r="C8" i="1" l="1"/>
  <c r="C10" i="1"/>
  <c r="C12" i="1"/>
  <c r="C15" i="1"/>
  <c r="C16" i="1"/>
  <c r="C21" i="1"/>
  <c r="C6" i="1" s="1"/>
  <c r="E28" i="1" s="1"/>
  <c r="C22" i="1"/>
  <c r="C9" i="1" l="1"/>
  <c r="C17" i="1"/>
  <c r="C14" i="1"/>
  <c r="C7" i="1"/>
  <c r="E29" i="1" s="1"/>
</calcChain>
</file>

<file path=xl/sharedStrings.xml><?xml version="1.0" encoding="utf-8"?>
<sst xmlns="http://schemas.openxmlformats.org/spreadsheetml/2006/main" count="38" uniqueCount="37">
  <si>
    <t>вводимые величины-</t>
  </si>
  <si>
    <t>Градусы в радианы</t>
  </si>
  <si>
    <t xml:space="preserve"> звездочек с нечетным числом зубьев)</t>
  </si>
  <si>
    <t xml:space="preserve">  от друга впадинами профиля зубьев</t>
  </si>
  <si>
    <t xml:space="preserve"> между двумя найболее отдаленными друг</t>
  </si>
  <si>
    <r>
      <t>L</t>
    </r>
    <r>
      <rPr>
        <vertAlign val="subscript"/>
        <sz val="14"/>
        <color theme="1"/>
        <rFont val="Calibri"/>
        <family val="2"/>
        <charset val="204"/>
        <scheme val="minor"/>
      </rPr>
      <t>x</t>
    </r>
  </si>
  <si>
    <t>Найбольшая хорда (кратчайшее расстояние</t>
  </si>
  <si>
    <r>
      <t>b</t>
    </r>
    <r>
      <rPr>
        <vertAlign val="subscript"/>
        <sz val="14"/>
        <color theme="1"/>
        <rFont val="Calibri"/>
        <family val="2"/>
        <charset val="204"/>
        <scheme val="minor"/>
      </rPr>
      <t>2</t>
    </r>
  </si>
  <si>
    <t>Ширина зуба двухрядной звездочки</t>
  </si>
  <si>
    <r>
      <t>b</t>
    </r>
    <r>
      <rPr>
        <vertAlign val="subscript"/>
        <sz val="14"/>
        <color theme="1"/>
        <rFont val="Calibri"/>
        <family val="2"/>
        <charset val="204"/>
        <scheme val="minor"/>
      </rPr>
      <t>1</t>
    </r>
  </si>
  <si>
    <t>Ширина зуба однорядной звездочки</t>
  </si>
  <si>
    <r>
      <t>D</t>
    </r>
    <r>
      <rPr>
        <vertAlign val="subscript"/>
        <sz val="14"/>
        <color theme="1"/>
        <rFont val="Calibri"/>
        <family val="2"/>
        <charset val="204"/>
        <scheme val="minor"/>
      </rPr>
      <t>c</t>
    </r>
  </si>
  <si>
    <t>Диаметр обода найбольший</t>
  </si>
  <si>
    <t xml:space="preserve"> центров дуг закруглений</t>
  </si>
  <si>
    <t>h</t>
  </si>
  <si>
    <t>Расстояние от вершины зуба до линии</t>
  </si>
  <si>
    <r>
      <t>r</t>
    </r>
    <r>
      <rPr>
        <vertAlign val="subscript"/>
        <sz val="14"/>
        <color theme="1"/>
        <rFont val="Calibri"/>
        <family val="2"/>
        <charset val="204"/>
        <scheme val="minor"/>
      </rPr>
      <t>2</t>
    </r>
  </si>
  <si>
    <t>Радиус закругления</t>
  </si>
  <si>
    <r>
      <t>r</t>
    </r>
    <r>
      <rPr>
        <vertAlign val="subscript"/>
        <sz val="14"/>
        <color theme="1"/>
        <rFont val="Calibri"/>
        <family val="2"/>
        <charset val="204"/>
        <scheme val="minor"/>
      </rPr>
      <t>1</t>
    </r>
  </si>
  <si>
    <t>Радиус закругления зуба</t>
  </si>
  <si>
    <r>
      <t>D</t>
    </r>
    <r>
      <rPr>
        <vertAlign val="subscript"/>
        <sz val="14"/>
        <color theme="1"/>
        <rFont val="Calibri"/>
        <family val="2"/>
        <charset val="204"/>
        <scheme val="minor"/>
      </rPr>
      <t>i</t>
    </r>
  </si>
  <si>
    <t>Диаметр  окружности впадин</t>
  </si>
  <si>
    <t>r</t>
  </si>
  <si>
    <t>Радиус впадины</t>
  </si>
  <si>
    <t>Диаметр  окружности выступов</t>
  </si>
  <si>
    <t>d</t>
  </si>
  <si>
    <t>Диаметр делительной окружности</t>
  </si>
  <si>
    <t>Высота звена</t>
  </si>
  <si>
    <r>
      <t>B</t>
    </r>
    <r>
      <rPr>
        <vertAlign val="subscript"/>
        <sz val="14"/>
        <color theme="1"/>
        <rFont val="Calibri"/>
        <family val="2"/>
        <charset val="204"/>
        <scheme val="minor"/>
      </rPr>
      <t>вн</t>
    </r>
  </si>
  <si>
    <t>Расстояние между внутренними пластинами</t>
  </si>
  <si>
    <t>D</t>
  </si>
  <si>
    <t>Диаметр втулки или ролика</t>
  </si>
  <si>
    <t>z</t>
  </si>
  <si>
    <t>Число зубьев</t>
  </si>
  <si>
    <t>t</t>
  </si>
  <si>
    <t>Шаг</t>
  </si>
  <si>
    <r>
      <t>D</t>
    </r>
    <r>
      <rPr>
        <b/>
        <vertAlign val="subscript"/>
        <sz val="14"/>
        <color theme="1"/>
        <rFont val="Calibri"/>
        <family val="2"/>
        <charset val="204"/>
        <scheme val="minor"/>
      </rPr>
      <t>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</si>
</sst>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vertAlign val="subscript"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vertAlign val="subscript"/>
      <sz val="14"/>
      <color theme="1"/>
      <name val="Calibri"/>
      <family val="2"/>
      <charset val="204"/>
      <scheme val="minor"/>
    </font>
    <font>
      <b/>
      <u/>
      <sz val="14"/>
      <color rgb="FFFF0000"/>
      <name val="Times New Roman"/>
      <family val="1"/>
      <charset val="204"/>
    </font>
    <font>
      <b/>
      <u/>
      <sz val="14"/>
      <color rgb="FFFF0000"/>
      <name val="Calibri"/>
      <family val="2"/>
      <charset val="204"/>
      <scheme val="minor"/>
    </font>
    <font>
      <b/>
      <sz val="2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/>
    <xf numFmtId="0" fontId="2" fillId="2" borderId="0" xfId="0" applyFont="1" applyFill="1" applyAlignment="1"/>
    <xf numFmtId="0" fontId="4" fillId="3" borderId="1" xfId="0" applyFont="1" applyFill="1" applyBorder="1"/>
    <xf numFmtId="0" fontId="5" fillId="3" borderId="2" xfId="0" applyFont="1" applyFill="1" applyBorder="1" applyAlignment="1"/>
    <xf numFmtId="0" fontId="5" fillId="3" borderId="3" xfId="0" applyFont="1" applyFill="1" applyBorder="1" applyAlignment="1">
      <alignment horizontal="center" vertical="center"/>
    </xf>
    <xf numFmtId="0" fontId="2" fillId="0" borderId="0" xfId="0" applyFont="1"/>
    <xf numFmtId="0" fontId="2" fillId="2" borderId="0" xfId="0" applyFont="1" applyFill="1"/>
    <xf numFmtId="0" fontId="5" fillId="0" borderId="0" xfId="0" applyFont="1" applyAlignment="1">
      <alignment horizontal="center" vertical="center"/>
    </xf>
    <xf numFmtId="0" fontId="7" fillId="0" borderId="0" xfId="0" applyFont="1"/>
    <xf numFmtId="0" fontId="8" fillId="2" borderId="0" xfId="0" applyFont="1" applyFill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114299</xdr:rowOff>
    </xdr:from>
    <xdr:to>
      <xdr:col>15</xdr:col>
      <xdr:colOff>571500</xdr:colOff>
      <xdr:row>26</xdr:row>
      <xdr:rowOff>24383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14299"/>
          <a:ext cx="7305675" cy="626325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447675</xdr:colOff>
      <xdr:row>23</xdr:row>
      <xdr:rowOff>161924</xdr:rowOff>
    </xdr:from>
    <xdr:to>
      <xdr:col>12</xdr:col>
      <xdr:colOff>597670</xdr:colOff>
      <xdr:row>32</xdr:row>
      <xdr:rowOff>95249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10275" y="5810249"/>
          <a:ext cx="4417195" cy="1781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workbookViewId="0">
      <selection activeCell="D15" sqref="D15"/>
    </sheetView>
  </sheetViews>
  <sheetFormatPr defaultRowHeight="15" x14ac:dyDescent="0.25"/>
  <cols>
    <col min="1" max="1" width="50.28515625" customWidth="1"/>
    <col min="2" max="2" width="5.28515625" customWidth="1"/>
    <col min="3" max="3" width="9.5703125" customWidth="1"/>
  </cols>
  <sheetData>
    <row r="1" spans="1:20" ht="18.75" x14ac:dyDescent="0.3">
      <c r="A1" s="2" t="s">
        <v>35</v>
      </c>
      <c r="B1" s="4" t="s">
        <v>34</v>
      </c>
      <c r="C1" s="10">
        <v>12.7</v>
      </c>
    </row>
    <row r="2" spans="1:20" ht="18.75" x14ac:dyDescent="0.3">
      <c r="A2" s="11" t="s">
        <v>33</v>
      </c>
      <c r="B2" s="12" t="s">
        <v>32</v>
      </c>
      <c r="C2" s="13">
        <v>41</v>
      </c>
    </row>
    <row r="3" spans="1:20" ht="18.75" x14ac:dyDescent="0.3">
      <c r="A3" s="2" t="s">
        <v>31</v>
      </c>
      <c r="B3" s="4" t="s">
        <v>30</v>
      </c>
      <c r="C3" s="10">
        <v>8.51</v>
      </c>
    </row>
    <row r="4" spans="1:20" ht="20.25" x14ac:dyDescent="0.35">
      <c r="A4" s="2" t="s">
        <v>29</v>
      </c>
      <c r="B4" s="4" t="s">
        <v>28</v>
      </c>
      <c r="C4" s="1">
        <v>5.4</v>
      </c>
    </row>
    <row r="5" spans="1:20" ht="18.75" x14ac:dyDescent="0.3">
      <c r="A5" s="2" t="s">
        <v>27</v>
      </c>
      <c r="B5" s="4"/>
      <c r="C5" s="1">
        <v>11.8</v>
      </c>
      <c r="T5">
        <v>270</v>
      </c>
    </row>
    <row r="6" spans="1:20" ht="18.75" x14ac:dyDescent="0.3">
      <c r="A6" s="2" t="s">
        <v>26</v>
      </c>
      <c r="B6" s="3" t="s">
        <v>25</v>
      </c>
      <c r="C6" s="1">
        <f>PRODUCT(C1/(SIN(C21/C2)))</f>
        <v>165.90625681385021</v>
      </c>
      <c r="Q6">
        <v>210</v>
      </c>
      <c r="R6">
        <v>12</v>
      </c>
      <c r="T6">
        <f>SUM(Q6+R6)</f>
        <v>222</v>
      </c>
    </row>
    <row r="7" spans="1:20" ht="20.25" x14ac:dyDescent="0.35">
      <c r="A7" s="5" t="s">
        <v>24</v>
      </c>
      <c r="B7" s="6" t="s">
        <v>36</v>
      </c>
      <c r="C7" s="7">
        <f>PRODUCT(C1*(0.5+1/TAN(C21/C2)))</f>
        <v>171.76945487149695</v>
      </c>
    </row>
    <row r="8" spans="1:20" ht="18.75" x14ac:dyDescent="0.3">
      <c r="A8" s="2" t="s">
        <v>23</v>
      </c>
      <c r="B8" s="3" t="s">
        <v>22</v>
      </c>
      <c r="C8" s="1">
        <f>SUM(0.5025*C3+0.05)</f>
        <v>4.326274999999999</v>
      </c>
      <c r="O8">
        <v>172</v>
      </c>
      <c r="T8">
        <f>SUM(T5-T6)</f>
        <v>48</v>
      </c>
    </row>
    <row r="9" spans="1:20" ht="20.25" x14ac:dyDescent="0.35">
      <c r="A9" s="2" t="s">
        <v>21</v>
      </c>
      <c r="B9" s="3" t="s">
        <v>20</v>
      </c>
      <c r="C9" s="1">
        <f>SUM(C6-2*C8)</f>
        <v>157.25370681385021</v>
      </c>
      <c r="O9">
        <v>228</v>
      </c>
    </row>
    <row r="10" spans="1:20" ht="20.25" x14ac:dyDescent="0.35">
      <c r="A10" s="2" t="s">
        <v>19</v>
      </c>
      <c r="B10" s="3" t="s">
        <v>18</v>
      </c>
      <c r="C10" s="1">
        <f>PRODUCT(1.7*C3)</f>
        <v>14.466999999999999</v>
      </c>
      <c r="O10">
        <f>SUM(O8-O9)</f>
        <v>-56</v>
      </c>
      <c r="P10">
        <v>16</v>
      </c>
    </row>
    <row r="11" spans="1:20" ht="20.25" x14ac:dyDescent="0.35">
      <c r="A11" s="2" t="s">
        <v>17</v>
      </c>
      <c r="B11" s="3" t="s">
        <v>16</v>
      </c>
      <c r="C11" s="1">
        <v>1.6</v>
      </c>
    </row>
    <row r="12" spans="1:20" ht="18.75" x14ac:dyDescent="0.3">
      <c r="A12" s="2" t="s">
        <v>15</v>
      </c>
      <c r="B12" s="3" t="s">
        <v>14</v>
      </c>
      <c r="C12" s="1">
        <f>PRODUCT(0.8*C3)</f>
        <v>6.8079999999999998</v>
      </c>
      <c r="O12">
        <v>280</v>
      </c>
      <c r="P12">
        <v>-215</v>
      </c>
      <c r="R12">
        <f>SUM(O12:Q12)</f>
        <v>65</v>
      </c>
    </row>
    <row r="13" spans="1:20" ht="18.75" x14ac:dyDescent="0.3">
      <c r="A13" s="2" t="s">
        <v>13</v>
      </c>
      <c r="B13" s="3"/>
      <c r="C13" s="1"/>
    </row>
    <row r="14" spans="1:20" ht="20.25" x14ac:dyDescent="0.35">
      <c r="A14" s="2" t="s">
        <v>12</v>
      </c>
      <c r="B14" s="3" t="s">
        <v>11</v>
      </c>
      <c r="C14" s="1">
        <f>PRODUCT(C1*1/TAN(C21/C2)-1.3*C5)</f>
        <v>150.07945487149695</v>
      </c>
    </row>
    <row r="15" spans="1:20" ht="20.25" x14ac:dyDescent="0.35">
      <c r="A15" s="2" t="s">
        <v>10</v>
      </c>
      <c r="B15" s="3" t="s">
        <v>9</v>
      </c>
      <c r="C15" s="1">
        <f>PRODUCT(0.93*C4-0.15)</f>
        <v>4.8719999999999999</v>
      </c>
    </row>
    <row r="16" spans="1:20" ht="20.25" x14ac:dyDescent="0.35">
      <c r="A16" s="2" t="s">
        <v>8</v>
      </c>
      <c r="B16" s="3" t="s">
        <v>7</v>
      </c>
      <c r="C16" s="1">
        <f>PRODUCT(0.9*C4-0.15)</f>
        <v>4.71</v>
      </c>
    </row>
    <row r="17" spans="1:5" ht="20.25" x14ac:dyDescent="0.35">
      <c r="A17" s="2" t="s">
        <v>6</v>
      </c>
      <c r="B17" s="3" t="s">
        <v>5</v>
      </c>
      <c r="C17" s="1">
        <f>PRODUCT(C6*COS(C22/C2)-2*C8)</f>
        <v>157.11806055753797</v>
      </c>
    </row>
    <row r="18" spans="1:5" ht="18.75" x14ac:dyDescent="0.3">
      <c r="A18" s="2" t="s">
        <v>4</v>
      </c>
      <c r="B18" s="3"/>
      <c r="C18" s="1"/>
    </row>
    <row r="19" spans="1:5" ht="18.75" x14ac:dyDescent="0.3">
      <c r="A19" s="2" t="s">
        <v>3</v>
      </c>
      <c r="B19" s="3"/>
      <c r="C19" s="1"/>
    </row>
    <row r="20" spans="1:5" ht="18.75" x14ac:dyDescent="0.3">
      <c r="A20" s="2" t="s">
        <v>2</v>
      </c>
      <c r="B20" s="3"/>
      <c r="C20" s="1"/>
    </row>
    <row r="21" spans="1:5" ht="18.75" x14ac:dyDescent="0.3">
      <c r="A21" s="2" t="s">
        <v>1</v>
      </c>
      <c r="B21" s="1">
        <v>180</v>
      </c>
      <c r="C21" s="1">
        <f>RADIANS(B21)</f>
        <v>3.1415926535897931</v>
      </c>
    </row>
    <row r="22" spans="1:5" ht="18.75" x14ac:dyDescent="0.3">
      <c r="A22" s="2" t="s">
        <v>1</v>
      </c>
      <c r="B22" s="1">
        <v>95</v>
      </c>
      <c r="C22" s="1">
        <f>RADIANS(B22)</f>
        <v>1.6580627893946132</v>
      </c>
    </row>
    <row r="23" spans="1:5" ht="18.75" x14ac:dyDescent="0.3">
      <c r="A23" s="8"/>
      <c r="B23" s="8"/>
      <c r="C23" s="8"/>
    </row>
    <row r="24" spans="1:5" ht="25.5" x14ac:dyDescent="0.35">
      <c r="A24" s="14" t="s">
        <v>0</v>
      </c>
      <c r="B24" s="9"/>
      <c r="C24" s="8"/>
    </row>
    <row r="28" spans="1:5" x14ac:dyDescent="0.25">
      <c r="E28">
        <f>SUM(C6/2)</f>
        <v>82.953128406925103</v>
      </c>
    </row>
    <row r="29" spans="1:5" x14ac:dyDescent="0.25">
      <c r="E29">
        <f>SUM(C7/2)</f>
        <v>85.884727435748474</v>
      </c>
    </row>
  </sheetData>
  <pageMargins left="0.25" right="0.25" top="0.75" bottom="0.75" header="0.3" footer="0.3"/>
  <pageSetup paperSize="9" orientation="landscape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MultiDVD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Bond</cp:lastModifiedBy>
  <cp:lastPrinted>2015-08-03T17:25:27Z</cp:lastPrinted>
  <dcterms:created xsi:type="dcterms:W3CDTF">2013-07-28T13:07:32Z</dcterms:created>
  <dcterms:modified xsi:type="dcterms:W3CDTF">2018-02-15T12:51:13Z</dcterms:modified>
</cp:coreProperties>
</file>